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3\Desktop\"/>
    </mc:Choice>
  </mc:AlternateContent>
  <bookViews>
    <workbookView xWindow="0" yWindow="0" windowWidth="28800" windowHeight="11925"/>
  </bookViews>
  <sheets>
    <sheet name="Hoja1" sheetId="1" r:id="rId1"/>
  </sheets>
  <externalReferences>
    <externalReference r:id="rId2"/>
    <externalReference r:id="rId3"/>
  </externalReferences>
  <definedNames>
    <definedName name="ejercicio">[1]GENERAL!$D$15</definedName>
    <definedName name="Entidad">[1]GENERAL!$D$13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4" i="1"/>
  <c r="H43" i="1"/>
  <c r="G43" i="1"/>
  <c r="E43" i="1"/>
  <c r="H42" i="1"/>
  <c r="G42" i="1"/>
  <c r="E42" i="1"/>
  <c r="I45" i="1"/>
  <c r="H40" i="1"/>
  <c r="G40" i="1"/>
  <c r="E40" i="1"/>
  <c r="J39" i="1"/>
  <c r="C28" i="1"/>
  <c r="E9" i="1"/>
  <c r="J6" i="1"/>
  <c r="E45" i="1" l="1"/>
  <c r="F30" i="1" s="1"/>
  <c r="H45" i="1"/>
  <c r="G45" i="1"/>
  <c r="J42" i="1"/>
  <c r="J43" i="1"/>
  <c r="F53" i="1"/>
  <c r="J40" i="1"/>
  <c r="F45" i="1"/>
  <c r="J45" i="1" l="1"/>
  <c r="F31" i="1" s="1"/>
</calcChain>
</file>

<file path=xl/sharedStrings.xml><?xml version="1.0" encoding="utf-8"?>
<sst xmlns="http://schemas.openxmlformats.org/spreadsheetml/2006/main" count="56" uniqueCount="54">
  <si>
    <t xml:space="preserve">    Área de Presidencia</t>
  </si>
  <si>
    <t xml:space="preserve">    Dirección Insular de Hacienda</t>
  </si>
  <si>
    <t xml:space="preserve"> PRESUPUESTO GENERAL</t>
  </si>
  <si>
    <t xml:space="preserve"> PROGRAMA DE ACTUACIÓN, INVERSIONES Y FINANCIACIÓN (PAIF)</t>
  </si>
  <si>
    <t xml:space="preserve"> ENTIDAD:</t>
  </si>
  <si>
    <t>PERSONAL</t>
  </si>
  <si>
    <t xml:space="preserve">I. SECTORES A CONSIDERAR. (Se cumplimentará un cuadro para cada uno de los sectores de actividad de la Entidad)    </t>
  </si>
  <si>
    <t>(Marcar con X)</t>
  </si>
  <si>
    <t>x</t>
  </si>
  <si>
    <t xml:space="preserve">  Administracion General y Resto de sectores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</si>
  <si>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</si>
  <si>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</si>
  <si>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</si>
  <si>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</si>
  <si>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>II. DATOS DE PLANTILLAS Y RETRIBUCIONES DE UN DETERMINADO SECTOR</t>
  </si>
  <si>
    <t xml:space="preserve">  Número total de efectivos</t>
  </si>
  <si>
    <t>Total</t>
  </si>
  <si>
    <t xml:space="preserve">  Número total de gastos</t>
  </si>
  <si>
    <t>III. GASTOS DISTRIBUIDOS POR GRUPOS DE PERSONAL</t>
  </si>
  <si>
    <t>Retribuciones distribuidas por grupos</t>
  </si>
  <si>
    <t>Grupo de</t>
  </si>
  <si>
    <t>Número de</t>
  </si>
  <si>
    <t>Sueldos y salarios</t>
  </si>
  <si>
    <t>Retribución</t>
  </si>
  <si>
    <t>Planes de</t>
  </si>
  <si>
    <t xml:space="preserve">Otras </t>
  </si>
  <si>
    <t>Personal</t>
  </si>
  <si>
    <t>efectivos*</t>
  </si>
  <si>
    <t>(excepto variable)</t>
  </si>
  <si>
    <t>Variable</t>
  </si>
  <si>
    <t>Pensiones</t>
  </si>
  <si>
    <t>Retribuciones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</si>
  <si>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</si>
  <si>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</si>
  <si>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</si>
  <si>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</si>
  <si>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</si>
  <si>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</si>
  <si>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 xml:space="preserve">Total </t>
  </si>
  <si>
    <t xml:space="preserve">* Número de efectivos: Al tratarse de datos previsionales, dicho dato incluye el número de personal ocupado, así como el afectado por adecuaciones retributivas, </t>
  </si>
  <si>
    <t>y las creaciones de puestos que se estimen llevar a cabo en el ejercicio.</t>
  </si>
  <si>
    <t>IV. GASTOS COMUNES SIN DISTRIBUIR POR GRUPOS</t>
  </si>
  <si>
    <t>Concepto</t>
  </si>
  <si>
    <t>Importe</t>
  </si>
  <si>
    <t>Acción social</t>
  </si>
  <si>
    <t>Seguridad Social</t>
  </si>
  <si>
    <t>LA INFORMACIÓN DE ESTA HOJA SE AUTOCOMPLETARÁ CON LA INFORMACIÓN INTRODUCIDA EN LAS HOJAS ANTERIORES</t>
  </si>
  <si>
    <t>V. OBSERVACIONES</t>
  </si>
  <si>
    <t>Cabildo Insular de Tenerife</t>
  </si>
  <si>
    <t>FC-13</t>
  </si>
  <si>
    <t>Plaza de España, S/N</t>
  </si>
  <si>
    <t>38003 Santa Cruz de Tenerife</t>
  </si>
  <si>
    <t>Teléfono: 901 501 901</t>
  </si>
  <si>
    <t>www.tenerife.es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</si>
</sst>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5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hair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hair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25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Border="1" applyAlignment="1">
      <alignment horizontal="left" vertical="center"/>
    </xf>
    <xf numFmtId="4" fontId="2" fillId="2" borderId="0" xfId="1" applyNumberFormat="1" applyFont="1" applyFill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4" fontId="2" fillId="2" borderId="2" xfId="1" applyNumberFormat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4" fontId="2" fillId="2" borderId="0" xfId="1" applyNumberFormat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4" fontId="6" fillId="2" borderId="0" xfId="1" applyNumberFormat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left" vertical="center"/>
    </xf>
    <xf numFmtId="0" fontId="4" fillId="4" borderId="0" xfId="1" applyFont="1" applyFill="1" applyBorder="1" applyAlignment="1">
      <alignment vertical="center" wrapText="1"/>
    </xf>
    <xf numFmtId="0" fontId="3" fillId="2" borderId="0" xfId="1" applyFont="1" applyFill="1" applyAlignment="1">
      <alignment horizontal="left"/>
    </xf>
    <xf numFmtId="0" fontId="7" fillId="2" borderId="4" xfId="1" applyFont="1" applyFill="1" applyBorder="1" applyAlignment="1">
      <alignment horizontal="left"/>
    </xf>
    <xf numFmtId="0" fontId="8" fillId="5" borderId="0" xfId="1" applyFont="1" applyFill="1" applyBorder="1" applyAlignment="1">
      <alignment horizontal="left" vertical="center"/>
    </xf>
    <xf numFmtId="4" fontId="8" fillId="5" borderId="0" xfId="1" applyNumberFormat="1" applyFont="1" applyFill="1" applyBorder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4" fontId="8" fillId="2" borderId="0" xfId="1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4" fontId="8" fillId="2" borderId="9" xfId="1" applyNumberFormat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 applyProtection="1">
      <alignment vertical="center"/>
    </xf>
    <xf numFmtId="0" fontId="6" fillId="2" borderId="5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 applyProtection="1">
      <alignment vertical="center"/>
    </xf>
    <xf numFmtId="4" fontId="4" fillId="2" borderId="0" xfId="1" applyNumberFormat="1" applyFont="1" applyFill="1" applyBorder="1" applyAlignment="1">
      <alignment vertical="center"/>
    </xf>
    <xf numFmtId="0" fontId="9" fillId="2" borderId="4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14" fillId="3" borderId="19" xfId="2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left" vertical="center"/>
    </xf>
    <xf numFmtId="4" fontId="3" fillId="2" borderId="24" xfId="1" applyNumberFormat="1" applyFont="1" applyFill="1" applyBorder="1" applyAlignment="1" applyProtection="1">
      <alignment horizontal="right" vertical="center"/>
    </xf>
    <xf numFmtId="4" fontId="3" fillId="2" borderId="25" xfId="1" applyNumberFormat="1" applyFont="1" applyFill="1" applyBorder="1" applyAlignment="1" applyProtection="1">
      <alignment horizontal="right" vertical="center"/>
    </xf>
    <xf numFmtId="4" fontId="4" fillId="2" borderId="26" xfId="1" applyNumberFormat="1" applyFont="1" applyFill="1" applyBorder="1" applyAlignment="1">
      <alignment horizontal="right" vertical="center"/>
    </xf>
    <xf numFmtId="3" fontId="3" fillId="0" borderId="24" xfId="1" applyNumberFormat="1" applyFont="1" applyFill="1" applyBorder="1" applyAlignment="1" applyProtection="1">
      <alignment horizontal="right" vertical="center"/>
    </xf>
    <xf numFmtId="4" fontId="4" fillId="2" borderId="26" xfId="1" applyNumberFormat="1" applyFont="1" applyFill="1" applyBorder="1" applyAlignment="1" applyProtection="1">
      <alignment horizontal="right" vertical="center"/>
    </xf>
    <xf numFmtId="0" fontId="3" fillId="2" borderId="28" xfId="1" applyFont="1" applyFill="1" applyBorder="1" applyAlignment="1">
      <alignment horizontal="left" vertical="center"/>
    </xf>
    <xf numFmtId="0" fontId="3" fillId="2" borderId="29" xfId="1" applyFont="1" applyFill="1" applyBorder="1" applyAlignment="1">
      <alignment horizontal="left" vertical="center"/>
    </xf>
    <xf numFmtId="3" fontId="3" fillId="2" borderId="30" xfId="1" applyNumberFormat="1" applyFont="1" applyFill="1" applyBorder="1" applyAlignment="1" applyProtection="1">
      <alignment horizontal="right" vertical="center"/>
    </xf>
    <xf numFmtId="4" fontId="3" fillId="2" borderId="31" xfId="1" applyNumberFormat="1" applyFont="1" applyFill="1" applyBorder="1" applyAlignment="1" applyProtection="1">
      <alignment horizontal="right" vertical="center"/>
    </xf>
    <xf numFmtId="3" fontId="4" fillId="2" borderId="34" xfId="1" applyNumberFormat="1" applyFont="1" applyFill="1" applyBorder="1" applyAlignment="1"/>
    <xf numFmtId="4" fontId="4" fillId="2" borderId="34" xfId="1" applyNumberFormat="1" applyFont="1" applyFill="1" applyBorder="1" applyAlignment="1"/>
    <xf numFmtId="0" fontId="15" fillId="2" borderId="0" xfId="1" applyFont="1" applyFill="1" applyBorder="1" applyAlignment="1">
      <alignment horizontal="left"/>
    </xf>
    <xf numFmtId="0" fontId="15" fillId="2" borderId="0" xfId="1" applyFont="1" applyFill="1" applyBorder="1" applyAlignment="1">
      <alignment horizontal="left" vertical="top"/>
    </xf>
    <xf numFmtId="0" fontId="4" fillId="3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 vertical="center"/>
    </xf>
    <xf numFmtId="4" fontId="3" fillId="2" borderId="6" xfId="1" applyNumberFormat="1" applyFont="1" applyFill="1" applyBorder="1" applyAlignment="1" applyProtection="1">
      <alignment vertical="center"/>
    </xf>
    <xf numFmtId="4" fontId="4" fillId="2" borderId="0" xfId="1" applyNumberFormat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/>
    </xf>
    <xf numFmtId="4" fontId="4" fillId="2" borderId="33" xfId="1" applyNumberFormat="1" applyFont="1" applyFill="1" applyBorder="1" applyAlignment="1"/>
    <xf numFmtId="4" fontId="4" fillId="2" borderId="34" xfId="1" applyNumberFormat="1" applyFont="1" applyFill="1" applyBorder="1" applyAlignment="1" applyProtection="1"/>
    <xf numFmtId="0" fontId="16" fillId="6" borderId="36" xfId="0" applyFont="1" applyFill="1" applyBorder="1"/>
    <xf numFmtId="0" fontId="3" fillId="6" borderId="37" xfId="1" applyFont="1" applyFill="1" applyBorder="1" applyAlignment="1">
      <alignment horizontal="left" vertical="center"/>
    </xf>
    <xf numFmtId="4" fontId="4" fillId="6" borderId="37" xfId="1" applyNumberFormat="1" applyFont="1" applyFill="1" applyBorder="1" applyAlignment="1">
      <alignment vertical="center"/>
    </xf>
    <xf numFmtId="4" fontId="4" fillId="6" borderId="38" xfId="1" applyNumberFormat="1" applyFont="1" applyFill="1" applyBorder="1" applyAlignment="1">
      <alignment vertical="center"/>
    </xf>
    <xf numFmtId="0" fontId="3" fillId="2" borderId="39" xfId="1" applyFont="1" applyFill="1" applyBorder="1" applyAlignment="1" applyProtection="1">
      <protection locked="0"/>
    </xf>
    <xf numFmtId="0" fontId="3" fillId="2" borderId="40" xfId="1" applyFont="1" applyFill="1" applyBorder="1" applyAlignment="1" applyProtection="1">
      <protection locked="0"/>
    </xf>
    <xf numFmtId="0" fontId="3" fillId="2" borderId="41" xfId="1" applyFont="1" applyFill="1" applyBorder="1" applyAlignment="1" applyProtection="1">
      <protection locked="0"/>
    </xf>
    <xf numFmtId="0" fontId="3" fillId="2" borderId="42" xfId="1" applyFont="1" applyFill="1" applyBorder="1" applyAlignment="1" applyProtection="1">
      <protection locked="0"/>
    </xf>
    <xf numFmtId="0" fontId="3" fillId="2" borderId="43" xfId="1" applyFont="1" applyFill="1" applyBorder="1" applyAlignment="1" applyProtection="1">
      <protection locked="0"/>
    </xf>
    <xf numFmtId="0" fontId="3" fillId="2" borderId="44" xfId="1" applyFont="1" applyFill="1" applyBorder="1" applyAlignment="1" applyProtection="1">
      <protection locked="0"/>
    </xf>
    <xf numFmtId="0" fontId="3" fillId="2" borderId="28" xfId="1" applyFont="1" applyFill="1" applyBorder="1" applyAlignment="1" applyProtection="1">
      <protection locked="0"/>
    </xf>
    <xf numFmtId="0" fontId="3" fillId="2" borderId="30" xfId="1" applyFont="1" applyFill="1" applyBorder="1" applyAlignment="1" applyProtection="1">
      <protection locked="0"/>
    </xf>
    <xf numFmtId="0" fontId="3" fillId="2" borderId="29" xfId="1" applyFont="1" applyFill="1" applyBorder="1" applyAlignment="1" applyProtection="1">
      <protection locked="0"/>
    </xf>
    <xf numFmtId="0" fontId="2" fillId="2" borderId="45" xfId="1" applyFont="1" applyFill="1" applyBorder="1" applyAlignment="1">
      <alignment horizontal="left"/>
    </xf>
    <xf numFmtId="0" fontId="2" fillId="2" borderId="46" xfId="1" applyFont="1" applyFill="1" applyBorder="1" applyAlignment="1">
      <alignment horizontal="left"/>
    </xf>
    <xf numFmtId="4" fontId="2" fillId="2" borderId="46" xfId="1" applyNumberFormat="1" applyFont="1" applyFill="1" applyBorder="1" applyAlignment="1">
      <alignment horizontal="left"/>
    </xf>
    <xf numFmtId="0" fontId="2" fillId="2" borderId="47" xfId="1" applyFont="1" applyFill="1" applyBorder="1" applyAlignment="1">
      <alignment horizontal="left"/>
    </xf>
    <xf numFmtId="4" fontId="17" fillId="2" borderId="0" xfId="1" applyNumberFormat="1" applyFont="1" applyFill="1" applyAlignment="1">
      <alignment horizontal="right"/>
    </xf>
    <xf numFmtId="0" fontId="3" fillId="7" borderId="22" xfId="1" applyFont="1" applyFill="1" applyBorder="1" applyAlignment="1">
      <alignment horizontal="left" vertical="center"/>
    </xf>
    <xf numFmtId="0" fontId="3" fillId="7" borderId="23" xfId="1" applyFont="1" applyFill="1" applyBorder="1" applyAlignment="1">
      <alignment horizontal="left" vertical="center"/>
    </xf>
    <xf numFmtId="4" fontId="3" fillId="2" borderId="27" xfId="1" applyNumberFormat="1" applyFont="1" applyFill="1" applyBorder="1" applyAlignment="1" applyProtection="1">
      <alignment vertical="center"/>
    </xf>
    <xf numFmtId="4" fontId="3" fillId="2" borderId="25" xfId="1" applyNumberFormat="1" applyFont="1" applyFill="1" applyBorder="1" applyAlignment="1" applyProtection="1">
      <alignment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4" fontId="3" fillId="2" borderId="27" xfId="1" applyNumberFormat="1" applyFont="1" applyFill="1" applyBorder="1" applyAlignment="1" applyProtection="1">
      <alignment vertical="center"/>
    </xf>
    <xf numFmtId="4" fontId="3" fillId="2" borderId="25" xfId="1" applyNumberFormat="1" applyFont="1" applyFill="1" applyBorder="1" applyAlignment="1" applyProtection="1">
      <alignment vertical="center"/>
    </xf>
    <xf numFmtId="4" fontId="4" fillId="2" borderId="27" xfId="1" applyNumberFormat="1" applyFont="1" applyFill="1" applyBorder="1" applyAlignment="1" applyProtection="1">
      <alignment vertical="center"/>
    </xf>
    <xf numFmtId="4" fontId="4" fillId="2" borderId="25" xfId="1" applyNumberFormat="1" applyFont="1" applyFill="1" applyBorder="1" applyAlignment="1" applyProtection="1">
      <alignment vertical="center"/>
    </xf>
    <xf numFmtId="1" fontId="5" fillId="3" borderId="0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 wrapText="1"/>
    </xf>
    <xf numFmtId="0" fontId="4" fillId="2" borderId="32" xfId="1" applyFont="1" applyFill="1" applyBorder="1" applyAlignment="1">
      <alignment horizontal="left"/>
    </xf>
    <xf numFmtId="0" fontId="4" fillId="2" borderId="33" xfId="1" applyFont="1" applyFill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4" fillId="2" borderId="35" xfId="1" applyFont="1" applyFill="1" applyBorder="1" applyAlignment="1">
      <alignment horizontal="left"/>
    </xf>
    <xf numFmtId="0" fontId="2" fillId="2" borderId="46" xfId="1" applyFont="1" applyFill="1" applyBorder="1" applyAlignment="1">
      <alignment horizontal="left"/>
    </xf>
    <xf numFmtId="3" fontId="3" fillId="2" borderId="27" xfId="1" applyNumberFormat="1" applyFont="1" applyFill="1" applyBorder="1" applyAlignment="1" applyProtection="1">
      <alignment vertical="center"/>
    </xf>
    <xf numFmtId="3" fontId="3" fillId="2" borderId="25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2" xfId="2"/>
    <cellStyle name="Normal_Resumen Person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133350</xdr:rowOff>
    </xdr:from>
    <xdr:to>
      <xdr:col>3</xdr:col>
      <xdr:colOff>1152525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1D13BCB-F91D-49A1-A44F-AEC4A9B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133350"/>
          <a:ext cx="1209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JTorralbo\AppData\Local\Microsoft\Windows\Temporary%20Internet%20Files\Content.Outlook\NC2GWKTU\Borrador_Plantilla_2018%20(5P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dministracion\Comun\P.A.I.F\P.A.I.F.%202018\PERSONAL\Desglose%20gtos%20personal%20AUDITORIO%20V8%201.942.177,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HECK_LIST"/>
      <sheetName val="FC-1_ORGANOS_GOBIERNO"/>
      <sheetName val="FC-2_ACCIONISTAS"/>
      <sheetName val="FC-2_1"/>
      <sheetName val="FC-3_CPyG"/>
      <sheetName val="FC-3_1_INF_ADIC_CPyG"/>
      <sheetName val="FC-4_ACTIVO"/>
      <sheetName val="FC-4_PASIVO"/>
      <sheetName val="FC-5_EFE"/>
      <sheetName val="FC-6_Inversiones"/>
      <sheetName val="FC-7_INF"/>
      <sheetName val="FC-8_INV_FINANCIERAS"/>
      <sheetName val="FC-9_TRANS_SUBV"/>
      <sheetName val="FC-10_DEUDAS"/>
      <sheetName val="FC-11_DEUDA_VIVA"/>
      <sheetName val="FC-12_PERFIL_VTO_DEUDA"/>
      <sheetName val="FC-13_PERSONAL"/>
      <sheetName val="FC-14_OPER_INTERNAS"/>
      <sheetName val="FC-15_ENCOMIENDAS"/>
      <sheetName val="FC-16_ESTAB_PRESUP"/>
      <sheetName val="FC-17_FINANCIACIÓN"/>
      <sheetName val="FC-90_COMPROBACIÓN"/>
      <sheetName val="FC-91_PRESUPUESTO"/>
      <sheetName val="FC-92_PRESUPUESTO_PYG"/>
    </sheetNames>
    <sheetDataSet>
      <sheetData sheetId="0" refreshError="1">
        <row r="13">
          <cell r="D13" t="str">
            <v xml:space="preserve">Empresa de pruebas del Excmo. Cabildo Insular de Tenerife </v>
          </cell>
        </row>
        <row r="15">
          <cell r="D15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D 2018"/>
      <sheetName val="L-O 2018"/>
      <sheetName val="L-VD 2018"/>
      <sheetName val="L-VND 2018"/>
      <sheetName val="L-AR 2018"/>
      <sheetName val="L-S 2018 "/>
      <sheetName val="L-C 2018"/>
      <sheetName val="LT 2018"/>
      <sheetName val="LT-NC 2018"/>
      <sheetName val="PLANES PENSIONES"/>
      <sheetName val="ACCIÓN SOCIAL"/>
      <sheetName val="MASA SALARIAL LABORALES"/>
      <sheetName val="COMPARATIVA 2018-2017"/>
      <sheetName val="Resumen Personal"/>
    </sheetNames>
    <sheetDataSet>
      <sheetData sheetId="0"/>
      <sheetData sheetId="1">
        <row r="13">
          <cell r="D13">
            <v>47692.840000000004</v>
          </cell>
        </row>
        <row r="90">
          <cell r="N90">
            <v>0</v>
          </cell>
        </row>
      </sheetData>
      <sheetData sheetId="2">
        <row r="12">
          <cell r="F12">
            <v>29364.179999999997</v>
          </cell>
        </row>
        <row r="13">
          <cell r="F13">
            <v>23304.720000000001</v>
          </cell>
        </row>
        <row r="14">
          <cell r="F14">
            <v>17958.68</v>
          </cell>
        </row>
        <row r="15">
          <cell r="F15">
            <v>23194.39</v>
          </cell>
        </row>
        <row r="16">
          <cell r="F16">
            <v>15403.42</v>
          </cell>
        </row>
        <row r="17">
          <cell r="F17">
            <v>33230.189999999995</v>
          </cell>
        </row>
        <row r="18">
          <cell r="F18">
            <v>21648.75</v>
          </cell>
        </row>
        <row r="19">
          <cell r="F19">
            <v>16014.9</v>
          </cell>
        </row>
        <row r="20">
          <cell r="F20">
            <v>18032.670000000002</v>
          </cell>
        </row>
        <row r="21">
          <cell r="F21">
            <v>35932.370000000003</v>
          </cell>
        </row>
        <row r="22">
          <cell r="F22">
            <v>30639.179999999993</v>
          </cell>
        </row>
        <row r="23">
          <cell r="F23">
            <v>21503.919999999998</v>
          </cell>
        </row>
        <row r="24">
          <cell r="F24">
            <v>24540.169999999995</v>
          </cell>
        </row>
        <row r="25">
          <cell r="F25">
            <v>25857.27</v>
          </cell>
        </row>
        <row r="26">
          <cell r="F26">
            <v>25868.94</v>
          </cell>
        </row>
        <row r="27">
          <cell r="F27">
            <v>22084.949999999997</v>
          </cell>
        </row>
        <row r="28">
          <cell r="F28">
            <v>24836.73</v>
          </cell>
        </row>
        <row r="29">
          <cell r="F29">
            <v>19605.689999999999</v>
          </cell>
        </row>
        <row r="30">
          <cell r="F30">
            <v>19270.859999999997</v>
          </cell>
        </row>
        <row r="31">
          <cell r="F31">
            <v>18870.830000000002</v>
          </cell>
        </row>
        <row r="32">
          <cell r="F32">
            <v>18879.13</v>
          </cell>
        </row>
        <row r="33">
          <cell r="F33">
            <v>22013.360000000001</v>
          </cell>
        </row>
        <row r="34">
          <cell r="F34">
            <v>17286.039999999997</v>
          </cell>
        </row>
        <row r="35">
          <cell r="F35">
            <v>38773.698000000004</v>
          </cell>
        </row>
        <row r="36">
          <cell r="F36">
            <v>26384.391599999999</v>
          </cell>
        </row>
        <row r="37">
          <cell r="F37">
            <v>10063.4784</v>
          </cell>
        </row>
        <row r="38">
          <cell r="F38">
            <v>10063.4784</v>
          </cell>
        </row>
        <row r="39">
          <cell r="F39">
            <v>10063.4784</v>
          </cell>
        </row>
        <row r="40">
          <cell r="F40">
            <v>10063.4784</v>
          </cell>
        </row>
        <row r="41">
          <cell r="F41">
            <v>10063.4784</v>
          </cell>
        </row>
        <row r="42">
          <cell r="F42">
            <v>26384.330999999998</v>
          </cell>
        </row>
        <row r="43">
          <cell r="F43">
            <v>26384.391599999999</v>
          </cell>
        </row>
        <row r="44">
          <cell r="F44">
            <v>21404.283599999999</v>
          </cell>
        </row>
        <row r="45">
          <cell r="F45">
            <v>44982.289199999999</v>
          </cell>
        </row>
        <row r="46">
          <cell r="F46">
            <v>21404.4048</v>
          </cell>
        </row>
        <row r="47">
          <cell r="F47">
            <v>20936.936399999999</v>
          </cell>
        </row>
        <row r="90">
          <cell r="V90">
            <v>0</v>
          </cell>
        </row>
      </sheetData>
      <sheetData sheetId="3">
        <row r="12">
          <cell r="E12">
            <v>31500.77</v>
          </cell>
        </row>
        <row r="13">
          <cell r="E13">
            <v>23149.89</v>
          </cell>
        </row>
        <row r="14">
          <cell r="E14">
            <v>35197.54</v>
          </cell>
        </row>
        <row r="15">
          <cell r="E15">
            <v>27261.919999999998</v>
          </cell>
        </row>
        <row r="90">
          <cell r="O90">
            <v>0</v>
          </cell>
        </row>
      </sheetData>
      <sheetData sheetId="4">
        <row r="90">
          <cell r="O90">
            <v>0</v>
          </cell>
        </row>
      </sheetData>
      <sheetData sheetId="5">
        <row r="90">
          <cell r="AA90">
            <v>0</v>
          </cell>
        </row>
      </sheetData>
      <sheetData sheetId="6">
        <row r="90">
          <cell r="K90">
            <v>0</v>
          </cell>
        </row>
      </sheetData>
      <sheetData sheetId="7">
        <row r="90">
          <cell r="J90">
            <v>0</v>
          </cell>
        </row>
      </sheetData>
      <sheetData sheetId="8">
        <row r="13">
          <cell r="F13">
            <v>8574.4152000000013</v>
          </cell>
        </row>
        <row r="14">
          <cell r="F14">
            <v>8574.4152000000013</v>
          </cell>
        </row>
        <row r="15">
          <cell r="F15">
            <v>3957.4223999999999</v>
          </cell>
        </row>
        <row r="16">
          <cell r="F16">
            <v>3957.4223999999999</v>
          </cell>
        </row>
        <row r="90">
          <cell r="V90">
            <v>0</v>
          </cell>
        </row>
      </sheetData>
      <sheetData sheetId="9">
        <row r="12">
          <cell r="D12">
            <v>15600</v>
          </cell>
        </row>
        <row r="13">
          <cell r="D13">
            <v>12000</v>
          </cell>
        </row>
        <row r="14">
          <cell r="D14">
            <v>14400</v>
          </cell>
        </row>
        <row r="15">
          <cell r="D15">
            <v>10200</v>
          </cell>
        </row>
        <row r="16">
          <cell r="D16">
            <v>15600</v>
          </cell>
        </row>
        <row r="17">
          <cell r="D17">
            <v>12000</v>
          </cell>
        </row>
        <row r="18">
          <cell r="D18">
            <v>15829.92</v>
          </cell>
        </row>
        <row r="19">
          <cell r="D19">
            <v>15829.92</v>
          </cell>
        </row>
        <row r="20">
          <cell r="D20">
            <v>15829.92</v>
          </cell>
        </row>
        <row r="21">
          <cell r="D21">
            <v>15829.92</v>
          </cell>
        </row>
        <row r="22">
          <cell r="D22">
            <v>17160</v>
          </cell>
        </row>
        <row r="23">
          <cell r="D23">
            <v>17250</v>
          </cell>
        </row>
        <row r="24">
          <cell r="D24">
            <v>17250</v>
          </cell>
        </row>
        <row r="25">
          <cell r="D25">
            <v>17250</v>
          </cell>
        </row>
        <row r="27">
          <cell r="D27">
            <v>17250</v>
          </cell>
        </row>
        <row r="28">
          <cell r="D28">
            <v>17250</v>
          </cell>
        </row>
        <row r="29">
          <cell r="D29">
            <v>17250</v>
          </cell>
        </row>
        <row r="30">
          <cell r="D30">
            <v>17250</v>
          </cell>
        </row>
        <row r="31">
          <cell r="D31">
            <v>17250</v>
          </cell>
        </row>
        <row r="91">
          <cell r="J91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2"/>
  <sheetViews>
    <sheetView tabSelected="1" workbookViewId="0">
      <selection activeCell="J39" sqref="J39:J44"/>
    </sheetView>
  </sheetViews>
  <sheetFormatPr baseColWidth="10" defaultColWidth="13.85546875" defaultRowHeight="22.9" customHeight="1" x14ac:dyDescent="0.2"/>
  <cols>
    <col min="1" max="2" width="4.140625" style="1" customWidth="1"/>
    <col min="3" max="3" width="6.7109375" style="1" customWidth="1"/>
    <col min="4" max="4" width="24.140625" style="1" customWidth="1"/>
    <col min="5" max="5" width="17" style="1" customWidth="1"/>
    <col min="6" max="10" width="24.140625" style="3" customWidth="1"/>
    <col min="11" max="11" width="4.140625" style="1" customWidth="1"/>
    <col min="12" max="16384" width="13.85546875" style="1"/>
  </cols>
  <sheetData>
    <row r="2" spans="2:11" ht="22.9" customHeight="1" x14ac:dyDescent="0.2">
      <c r="E2" s="2" t="s">
        <v>0</v>
      </c>
    </row>
    <row r="3" spans="2:11" ht="22.9" customHeight="1" x14ac:dyDescent="0.2">
      <c r="E3" s="2" t="s">
        <v>1</v>
      </c>
    </row>
    <row r="4" spans="2:11" ht="22.9" customHeight="1" thickBot="1" x14ac:dyDescent="0.25"/>
    <row r="5" spans="2:11" ht="9" customHeight="1" x14ac:dyDescent="0.2">
      <c r="B5" s="4"/>
      <c r="C5" s="5"/>
      <c r="D5" s="5"/>
      <c r="E5" s="5"/>
      <c r="F5" s="6"/>
      <c r="G5" s="6"/>
      <c r="H5" s="6"/>
      <c r="I5" s="6"/>
      <c r="J5" s="6"/>
      <c r="K5" s="7"/>
    </row>
    <row r="6" spans="2:11" ht="30" customHeight="1" x14ac:dyDescent="0.25">
      <c r="B6" s="8"/>
      <c r="C6" s="9" t="s">
        <v>2</v>
      </c>
      <c r="D6" s="10"/>
      <c r="E6" s="11"/>
      <c r="F6" s="11"/>
      <c r="G6" s="11"/>
      <c r="H6" s="11"/>
      <c r="I6" s="11"/>
      <c r="J6" s="116">
        <f>ejercicio</f>
        <v>2018</v>
      </c>
      <c r="K6" s="12"/>
    </row>
    <row r="7" spans="2:11" ht="30" customHeight="1" x14ac:dyDescent="0.25">
      <c r="B7" s="8"/>
      <c r="C7" s="9" t="s">
        <v>3</v>
      </c>
      <c r="D7" s="10"/>
      <c r="E7" s="11"/>
      <c r="F7" s="11"/>
      <c r="G7" s="11"/>
      <c r="H7" s="11"/>
      <c r="I7" s="11"/>
      <c r="J7" s="116"/>
      <c r="K7" s="12"/>
    </row>
    <row r="8" spans="2:11" ht="30" customHeight="1" x14ac:dyDescent="0.2">
      <c r="B8" s="8"/>
      <c r="C8" s="13"/>
      <c r="D8" s="10"/>
      <c r="E8" s="11"/>
      <c r="F8" s="11"/>
      <c r="G8" s="11"/>
      <c r="H8" s="11"/>
      <c r="I8" s="11"/>
      <c r="J8" s="14"/>
      <c r="K8" s="12"/>
    </row>
    <row r="9" spans="2:11" s="18" customFormat="1" ht="30" customHeight="1" x14ac:dyDescent="0.2">
      <c r="B9" s="15"/>
      <c r="C9" s="16" t="s">
        <v>4</v>
      </c>
      <c r="D9" s="17"/>
      <c r="E9" s="117" t="str">
        <f>Entidad</f>
        <v xml:space="preserve">Empresa de pruebas del Excmo. Cabildo Insular de Tenerife </v>
      </c>
      <c r="F9" s="117"/>
      <c r="G9" s="117"/>
      <c r="H9" s="117"/>
      <c r="I9" s="117"/>
      <c r="J9" s="117"/>
      <c r="K9" s="12"/>
    </row>
    <row r="10" spans="2:11" ht="7.15" customHeight="1" x14ac:dyDescent="0.2">
      <c r="B10" s="8"/>
      <c r="C10" s="10"/>
      <c r="D10" s="10"/>
      <c r="E10" s="11"/>
      <c r="F10" s="11"/>
      <c r="G10" s="11"/>
      <c r="H10" s="11"/>
      <c r="I10" s="11"/>
      <c r="J10" s="10"/>
      <c r="K10" s="12"/>
    </row>
    <row r="11" spans="2:11" s="22" customFormat="1" ht="30" customHeight="1" x14ac:dyDescent="0.25">
      <c r="B11" s="19"/>
      <c r="C11" s="20" t="s">
        <v>5</v>
      </c>
      <c r="D11" s="20"/>
      <c r="E11" s="21"/>
      <c r="F11" s="21"/>
      <c r="G11" s="21"/>
      <c r="H11" s="21"/>
      <c r="I11" s="21"/>
      <c r="J11" s="21"/>
      <c r="K11" s="12"/>
    </row>
    <row r="12" spans="2:11" s="22" customFormat="1" ht="30" customHeight="1" x14ac:dyDescent="0.25">
      <c r="B12" s="19"/>
      <c r="C12" s="104"/>
      <c r="D12" s="104"/>
      <c r="E12" s="23"/>
      <c r="F12" s="23"/>
      <c r="G12" s="23"/>
      <c r="H12" s="23"/>
      <c r="I12" s="23"/>
      <c r="J12" s="24"/>
      <c r="K12" s="12"/>
    </row>
    <row r="13" spans="2:11" ht="28.9" customHeight="1" x14ac:dyDescent="0.2">
      <c r="B13" s="25"/>
      <c r="C13" s="26" t="s">
        <v>6</v>
      </c>
      <c r="D13" s="27"/>
      <c r="E13" s="23"/>
      <c r="F13" s="23"/>
      <c r="G13" s="23"/>
      <c r="H13" s="23"/>
      <c r="I13" s="23"/>
      <c r="J13" s="10"/>
      <c r="K13" s="12"/>
    </row>
    <row r="14" spans="2:11" ht="25.15" customHeight="1" x14ac:dyDescent="0.2">
      <c r="B14" s="25"/>
      <c r="C14" s="28" t="s">
        <v>7</v>
      </c>
      <c r="D14" s="29"/>
      <c r="E14" s="27"/>
      <c r="F14" s="23"/>
      <c r="G14" s="23"/>
      <c r="H14" s="23"/>
      <c r="I14" s="23"/>
      <c r="J14" s="23"/>
      <c r="K14" s="12"/>
    </row>
    <row r="15" spans="2:11" ht="22.9" customHeight="1" x14ac:dyDescent="0.2">
      <c r="B15" s="25"/>
      <c r="C15" s="30" t="s">
        <v>8</v>
      </c>
      <c r="D15" s="2" t="s">
        <v>9</v>
      </c>
      <c r="F15" s="23"/>
      <c r="G15" s="23"/>
      <c r="H15" s="23"/>
      <c r="I15" s="23"/>
      <c r="J15" s="23"/>
      <c r="K15" s="12"/>
    </row>
    <row r="16" spans="2:11" ht="9" customHeight="1" x14ac:dyDescent="0.2">
      <c r="B16" s="25"/>
      <c r="C16" s="31"/>
      <c r="D16" s="2"/>
      <c r="F16" s="23"/>
      <c r="G16" s="23"/>
      <c r="H16" s="23"/>
      <c r="I16" s="23"/>
      <c r="J16" s="23"/>
      <c r="K16" s="12"/>
    </row>
    <row r="17" spans="2:11" ht="22.9" customHeight="1" x14ac:dyDescent="0.2">
      <c r="B17" s="25"/>
      <c r="C17" s="30"/>
      <c r="D17" s="2" t="s">
        <v>10</v>
      </c>
      <c r="F17" s="23"/>
      <c r="G17" s="23"/>
      <c r="H17" s="23"/>
      <c r="I17" s="23"/>
      <c r="J17" s="23"/>
      <c r="K17" s="12"/>
    </row>
    <row r="18" spans="2:11" ht="10.15" customHeight="1" x14ac:dyDescent="0.2">
      <c r="B18" s="25"/>
      <c r="C18" s="31"/>
      <c r="D18" s="2"/>
      <c r="F18" s="23"/>
      <c r="G18" s="23"/>
      <c r="H18" s="23"/>
      <c r="I18" s="23"/>
      <c r="J18" s="23"/>
      <c r="K18" s="12"/>
    </row>
    <row r="19" spans="2:11" ht="22.9" customHeight="1" x14ac:dyDescent="0.2">
      <c r="B19" s="25"/>
      <c r="C19" s="30"/>
      <c r="D19" s="2" t="s">
        <v>11</v>
      </c>
      <c r="F19" s="23"/>
      <c r="G19" s="23"/>
      <c r="H19" s="23"/>
      <c r="I19" s="23"/>
      <c r="J19" s="23"/>
      <c r="K19" s="12"/>
    </row>
    <row r="20" spans="2:11" ht="9" customHeight="1" x14ac:dyDescent="0.2">
      <c r="B20" s="25"/>
      <c r="C20" s="31"/>
      <c r="D20" s="2"/>
      <c r="F20" s="23"/>
      <c r="G20" s="23"/>
      <c r="H20" s="23"/>
      <c r="I20" s="23"/>
      <c r="J20" s="23"/>
      <c r="K20" s="12"/>
    </row>
    <row r="21" spans="2:11" ht="22.9" customHeight="1" x14ac:dyDescent="0.2">
      <c r="B21" s="25"/>
      <c r="C21" s="30"/>
      <c r="D21" s="2" t="s">
        <v>12</v>
      </c>
      <c r="F21" s="23"/>
      <c r="G21" s="23"/>
      <c r="H21" s="23"/>
      <c r="I21" s="23"/>
      <c r="J21" s="23"/>
      <c r="K21" s="12"/>
    </row>
    <row r="22" spans="2:11" ht="9" customHeight="1" x14ac:dyDescent="0.2">
      <c r="B22" s="25"/>
      <c r="C22" s="31"/>
      <c r="D22" s="2"/>
      <c r="F22" s="23"/>
      <c r="G22" s="23"/>
      <c r="H22" s="23"/>
      <c r="I22" s="23"/>
      <c r="J22" s="23"/>
      <c r="K22" s="12"/>
    </row>
    <row r="23" spans="2:11" ht="22.9" customHeight="1" x14ac:dyDescent="0.2">
      <c r="B23" s="25"/>
      <c r="C23" s="30"/>
      <c r="D23" s="2" t="s">
        <v>13</v>
      </c>
      <c r="F23" s="23"/>
      <c r="G23" s="23"/>
      <c r="H23" s="23"/>
      <c r="I23" s="23"/>
      <c r="J23" s="23"/>
      <c r="K23" s="12"/>
    </row>
    <row r="24" spans="2:11" ht="22.9" customHeight="1" x14ac:dyDescent="0.2">
      <c r="B24" s="25"/>
      <c r="C24" s="31"/>
      <c r="D24" s="2"/>
      <c r="F24" s="23"/>
      <c r="G24" s="23"/>
      <c r="H24" s="23"/>
      <c r="I24" s="23"/>
      <c r="J24" s="23"/>
      <c r="K24" s="12"/>
    </row>
    <row r="25" spans="2:11" ht="22.9" customHeight="1" x14ac:dyDescent="0.2">
      <c r="B25" s="25"/>
      <c r="C25" s="32"/>
      <c r="D25" s="27"/>
      <c r="E25" s="27"/>
      <c r="F25" s="23"/>
      <c r="G25" s="23"/>
      <c r="H25" s="23"/>
      <c r="I25" s="23"/>
      <c r="J25" s="23"/>
      <c r="K25" s="12"/>
    </row>
    <row r="26" spans="2:11" ht="22.9" customHeight="1" x14ac:dyDescent="0.2">
      <c r="B26" s="25"/>
      <c r="C26" s="26" t="s">
        <v>14</v>
      </c>
      <c r="E26" s="27"/>
      <c r="F26" s="23"/>
      <c r="G26" s="23"/>
      <c r="H26" s="23"/>
      <c r="I26" s="23"/>
      <c r="J26" s="23"/>
      <c r="K26" s="12"/>
    </row>
    <row r="27" spans="2:11" ht="9" customHeight="1" x14ac:dyDescent="0.2">
      <c r="B27" s="25"/>
      <c r="C27" s="26"/>
      <c r="E27" s="27"/>
      <c r="F27" s="23"/>
      <c r="G27" s="23"/>
      <c r="H27" s="23"/>
      <c r="I27" s="23"/>
      <c r="J27" s="23"/>
      <c r="K27" s="12"/>
    </row>
    <row r="28" spans="2:11" ht="22.9" customHeight="1" x14ac:dyDescent="0.2">
      <c r="B28" s="25"/>
      <c r="C28" s="33" t="str">
        <f>IF(VLOOKUP("X",C15:D23,2,FALSE)="#N/A",VLOOKUP("x",C15:D23,2,FALSE),VLOOKUP("X",C15:D23,2,FALSE))</f>
        <v xml:space="preserve">  Administracion General y Resto de sectores</v>
      </c>
      <c r="D28" s="34"/>
      <c r="E28" s="34"/>
      <c r="F28" s="34"/>
      <c r="G28" s="34"/>
      <c r="H28" s="35"/>
      <c r="I28" s="23"/>
      <c r="J28" s="23"/>
      <c r="K28" s="12"/>
    </row>
    <row r="29" spans="2:11" ht="22.9" customHeight="1" x14ac:dyDescent="0.2">
      <c r="B29" s="25"/>
      <c r="C29" s="32"/>
      <c r="D29" s="27"/>
      <c r="E29" s="27"/>
      <c r="F29" s="23"/>
      <c r="G29" s="23"/>
      <c r="H29" s="23"/>
      <c r="I29" s="23"/>
      <c r="J29" s="23"/>
      <c r="K29" s="12"/>
    </row>
    <row r="30" spans="2:11" s="41" customFormat="1" ht="22.9" customHeight="1" x14ac:dyDescent="0.25">
      <c r="B30" s="36"/>
      <c r="C30" s="33" t="s">
        <v>15</v>
      </c>
      <c r="D30" s="37"/>
      <c r="E30" s="38"/>
      <c r="F30" s="39">
        <f>E45</f>
        <v>64</v>
      </c>
      <c r="G30" s="23"/>
      <c r="H30" s="23"/>
      <c r="I30" s="23"/>
      <c r="J30" s="23"/>
      <c r="K30" s="40"/>
    </row>
    <row r="31" spans="2:11" s="41" customFormat="1" ht="22.9" customHeight="1" x14ac:dyDescent="0.25">
      <c r="B31" s="36"/>
      <c r="C31" s="42" t="s">
        <v>17</v>
      </c>
      <c r="D31" s="43"/>
      <c r="E31" s="44"/>
      <c r="F31" s="45">
        <f>J45+F53</f>
        <v>1942177.3233999999</v>
      </c>
      <c r="G31" s="23"/>
      <c r="H31" s="23"/>
      <c r="I31" s="23"/>
      <c r="J31" s="23"/>
      <c r="K31" s="40"/>
    </row>
    <row r="32" spans="2:11" ht="22.9" customHeight="1" x14ac:dyDescent="0.2">
      <c r="B32" s="25"/>
      <c r="D32" s="2"/>
      <c r="E32" s="27"/>
      <c r="F32" s="46"/>
      <c r="G32" s="23"/>
      <c r="H32" s="23"/>
      <c r="I32" s="23"/>
      <c r="J32" s="23"/>
      <c r="K32" s="12"/>
    </row>
    <row r="33" spans="2:11" ht="22.9" customHeight="1" x14ac:dyDescent="0.2">
      <c r="B33" s="25"/>
      <c r="C33" s="32"/>
      <c r="D33" s="27"/>
      <c r="E33" s="27"/>
      <c r="F33" s="23"/>
      <c r="G33" s="23"/>
      <c r="H33" s="23"/>
      <c r="I33" s="23"/>
      <c r="J33" s="23"/>
      <c r="K33" s="12"/>
    </row>
    <row r="34" spans="2:11" ht="22.9" customHeight="1" x14ac:dyDescent="0.2">
      <c r="B34" s="25"/>
      <c r="C34" s="26" t="s">
        <v>18</v>
      </c>
      <c r="E34" s="27"/>
      <c r="F34" s="23"/>
      <c r="G34" s="23"/>
      <c r="H34" s="23"/>
      <c r="I34" s="23"/>
      <c r="J34" s="23"/>
      <c r="K34" s="12"/>
    </row>
    <row r="35" spans="2:11" ht="22.9" customHeight="1" x14ac:dyDescent="0.2">
      <c r="B35" s="25"/>
      <c r="C35" s="32"/>
      <c r="D35" s="27"/>
      <c r="E35" s="27"/>
      <c r="F35" s="23"/>
      <c r="G35" s="23"/>
      <c r="H35" s="23"/>
      <c r="I35" s="23"/>
      <c r="J35" s="23"/>
      <c r="K35" s="12"/>
    </row>
    <row r="36" spans="2:11" s="52" customFormat="1" ht="22.9" customHeight="1" x14ac:dyDescent="0.25">
      <c r="B36" s="47"/>
      <c r="C36" s="48"/>
      <c r="D36" s="49"/>
      <c r="E36" s="50"/>
      <c r="F36" s="105" t="s">
        <v>19</v>
      </c>
      <c r="G36" s="106"/>
      <c r="H36" s="106"/>
      <c r="I36" s="106"/>
      <c r="J36" s="107"/>
      <c r="K36" s="51"/>
    </row>
    <row r="37" spans="2:11" s="52" customFormat="1" ht="24" customHeight="1" x14ac:dyDescent="0.25">
      <c r="B37" s="47"/>
      <c r="C37" s="108" t="s">
        <v>20</v>
      </c>
      <c r="D37" s="109"/>
      <c r="E37" s="53" t="s">
        <v>21</v>
      </c>
      <c r="F37" s="54" t="s">
        <v>22</v>
      </c>
      <c r="G37" s="54" t="s">
        <v>23</v>
      </c>
      <c r="H37" s="54" t="s">
        <v>24</v>
      </c>
      <c r="I37" s="54" t="s">
        <v>25</v>
      </c>
      <c r="J37" s="55" t="s">
        <v>16</v>
      </c>
      <c r="K37" s="51"/>
    </row>
    <row r="38" spans="2:11" s="52" customFormat="1" ht="24" customHeight="1" x14ac:dyDescent="0.25">
      <c r="B38" s="47"/>
      <c r="C38" s="110" t="s">
        <v>26</v>
      </c>
      <c r="D38" s="111"/>
      <c r="E38" s="56" t="s">
        <v>27</v>
      </c>
      <c r="F38" s="57" t="s">
        <v>28</v>
      </c>
      <c r="G38" s="57" t="s">
        <v>29</v>
      </c>
      <c r="H38" s="57" t="s">
        <v>30</v>
      </c>
      <c r="I38" s="57" t="s">
        <v>31</v>
      </c>
      <c r="J38" s="58" t="s">
        <v>31</v>
      </c>
      <c r="K38" s="51"/>
    </row>
    <row r="39" spans="2:11" ht="22.9" customHeight="1" x14ac:dyDescent="0.2">
      <c r="B39" s="25"/>
      <c r="C39" s="59" t="s">
        <v>32</v>
      </c>
      <c r="D39" s="60"/>
      <c r="E39" s="61"/>
      <c r="F39" s="62"/>
      <c r="G39" s="62"/>
      <c r="H39" s="62"/>
      <c r="I39" s="62"/>
      <c r="J39" s="63">
        <f>SUM(F39:I39)</f>
        <v>0</v>
      </c>
      <c r="K39" s="12"/>
    </row>
    <row r="40" spans="2:11" ht="22.9" customHeight="1" x14ac:dyDescent="0.2">
      <c r="B40" s="25"/>
      <c r="C40" s="100" t="s">
        <v>33</v>
      </c>
      <c r="D40" s="101"/>
      <c r="E40" s="123">
        <f>+COUNTA('[2]PD 2018'!D13:D89)</f>
        <v>1</v>
      </c>
      <c r="F40" s="102">
        <v>47692.840000000004</v>
      </c>
      <c r="G40" s="112">
        <f>+'[2]PD 2018'!N90</f>
        <v>0</v>
      </c>
      <c r="H40" s="112">
        <f>+'[2]PLANES PENSIONES'!C9</f>
        <v>0</v>
      </c>
      <c r="I40" s="102">
        <v>7857.14</v>
      </c>
      <c r="J40" s="114">
        <f>SUM(F40:I40)</f>
        <v>55549.98</v>
      </c>
      <c r="K40" s="12"/>
    </row>
    <row r="41" spans="2:11" ht="22.9" customHeight="1" x14ac:dyDescent="0.2">
      <c r="B41" s="25"/>
      <c r="C41" s="100" t="s">
        <v>34</v>
      </c>
      <c r="D41" s="101"/>
      <c r="E41" s="124"/>
      <c r="F41" s="103"/>
      <c r="G41" s="113"/>
      <c r="H41" s="113"/>
      <c r="I41" s="103"/>
      <c r="J41" s="115"/>
      <c r="K41" s="12"/>
    </row>
    <row r="42" spans="2:11" ht="22.9" customHeight="1" x14ac:dyDescent="0.2">
      <c r="B42" s="25"/>
      <c r="C42" s="100" t="s">
        <v>35</v>
      </c>
      <c r="D42" s="101"/>
      <c r="E42" s="64">
        <f>+COUNTA('[2]L-O 2018'!F12:F89)+COUNTA('[2]L-VD 2018'!E12:E89)+COUNTA('[2]L-VND 2018'!E11:E89)+COUNTA('[2]L-AR 2018'!I11:I89)+COUNTA('[2]L-C 2018'!D12:D89)-COUNTA('[2]L-S 2018 '!E12:E89)</f>
        <v>40</v>
      </c>
      <c r="F42" s="62">
        <v>919423.57819999999</v>
      </c>
      <c r="G42" s="62">
        <f>+'[2]L-O 2018'!V90+'[2]L-VD 2018'!O90+'[2]L-VND 2018'!O90+'[2]L-AR 2018'!AA90+'[2]L-C 2018'!J90-'[2]L-S 2018 '!K90</f>
        <v>0</v>
      </c>
      <c r="H42" s="62">
        <f>+'[2]PLANES PENSIONES'!C11</f>
        <v>0</v>
      </c>
      <c r="I42" s="62">
        <f>124429.02+45086.56</f>
        <v>169515.58000000002</v>
      </c>
      <c r="J42" s="65">
        <f>SUM(F42:I42)</f>
        <v>1088939.1581999999</v>
      </c>
      <c r="K42" s="12"/>
    </row>
    <row r="43" spans="2:11" ht="22.9" customHeight="1" x14ac:dyDescent="0.2">
      <c r="B43" s="25"/>
      <c r="C43" s="100" t="s">
        <v>36</v>
      </c>
      <c r="D43" s="101"/>
      <c r="E43" s="64">
        <f>+COUNTA('[2]LT 2018'!F12:F89)+COUNTA('[2]LT-NC 2018'!D12:D90)</f>
        <v>23</v>
      </c>
      <c r="F43" s="62">
        <v>323343.35519999999</v>
      </c>
      <c r="G43" s="62">
        <f>+'[2]LT 2018'!V90+'[2]LT-NC 2018'!J91</f>
        <v>0</v>
      </c>
      <c r="H43" s="62">
        <f>+'[2]PLANES PENSIONES'!C13</f>
        <v>0</v>
      </c>
      <c r="I43" s="62">
        <v>766.88</v>
      </c>
      <c r="J43" s="65">
        <f>SUM(F43:I43)</f>
        <v>324110.2352</v>
      </c>
      <c r="K43" s="12"/>
    </row>
    <row r="44" spans="2:11" ht="22.9" customHeight="1" x14ac:dyDescent="0.2">
      <c r="B44" s="25"/>
      <c r="C44" s="66" t="s">
        <v>37</v>
      </c>
      <c r="D44" s="67"/>
      <c r="E44" s="68"/>
      <c r="F44" s="69"/>
      <c r="G44" s="69"/>
      <c r="H44" s="69"/>
      <c r="I44" s="69"/>
      <c r="J44" s="63">
        <f>SUM(F44:I44)</f>
        <v>0</v>
      </c>
      <c r="K44" s="12"/>
    </row>
    <row r="45" spans="2:11" ht="22.9" customHeight="1" thickBot="1" x14ac:dyDescent="0.3">
      <c r="B45" s="25"/>
      <c r="C45" s="118" t="s">
        <v>38</v>
      </c>
      <c r="D45" s="119"/>
      <c r="E45" s="70">
        <f t="shared" ref="E45:J45" si="0">SUM(E39:E44)</f>
        <v>64</v>
      </c>
      <c r="F45" s="71">
        <f t="shared" si="0"/>
        <v>1290459.7733999998</v>
      </c>
      <c r="G45" s="71">
        <f t="shared" si="0"/>
        <v>0</v>
      </c>
      <c r="H45" s="71">
        <f t="shared" si="0"/>
        <v>0</v>
      </c>
      <c r="I45" s="71">
        <f t="shared" si="0"/>
        <v>178139.60000000003</v>
      </c>
      <c r="J45" s="71">
        <f t="shared" si="0"/>
        <v>1468599.3733999999</v>
      </c>
      <c r="K45" s="12"/>
    </row>
    <row r="46" spans="2:11" ht="22.9" customHeight="1" x14ac:dyDescent="0.2">
      <c r="B46" s="25"/>
      <c r="C46" s="72" t="s">
        <v>39</v>
      </c>
      <c r="D46" s="2"/>
      <c r="E46" s="2"/>
      <c r="F46" s="46"/>
      <c r="G46" s="46"/>
      <c r="H46" s="46"/>
      <c r="I46" s="46"/>
      <c r="J46" s="23"/>
      <c r="K46" s="12"/>
    </row>
    <row r="47" spans="2:11" ht="22.9" customHeight="1" x14ac:dyDescent="0.2">
      <c r="B47" s="25"/>
      <c r="C47" s="73" t="s">
        <v>40</v>
      </c>
      <c r="D47" s="2"/>
      <c r="E47" s="2"/>
      <c r="F47" s="46"/>
      <c r="G47" s="46"/>
      <c r="H47" s="46"/>
      <c r="I47" s="46"/>
      <c r="J47" s="23"/>
      <c r="K47" s="12"/>
    </row>
    <row r="48" spans="2:11" ht="22.9" customHeight="1" x14ac:dyDescent="0.2">
      <c r="B48" s="25"/>
      <c r="C48" s="26" t="s">
        <v>41</v>
      </c>
      <c r="D48" s="2"/>
      <c r="E48" s="2"/>
      <c r="F48" s="46"/>
      <c r="G48" s="46"/>
      <c r="H48" s="46"/>
      <c r="I48" s="46"/>
      <c r="J48" s="23"/>
      <c r="K48" s="12"/>
    </row>
    <row r="49" spans="2:11" ht="22.9" customHeight="1" x14ac:dyDescent="0.2">
      <c r="B49" s="25"/>
      <c r="C49" s="26"/>
      <c r="D49" s="2"/>
      <c r="E49" s="2"/>
      <c r="F49" s="46"/>
      <c r="G49" s="46"/>
      <c r="H49" s="46"/>
      <c r="I49" s="46"/>
      <c r="J49" s="23"/>
      <c r="K49" s="12"/>
    </row>
    <row r="50" spans="2:11" ht="22.9" customHeight="1" x14ac:dyDescent="0.2">
      <c r="B50" s="25"/>
      <c r="C50" s="105" t="s">
        <v>42</v>
      </c>
      <c r="D50" s="106"/>
      <c r="E50" s="120"/>
      <c r="F50" s="74" t="s">
        <v>43</v>
      </c>
      <c r="G50" s="46"/>
      <c r="H50" s="46"/>
      <c r="I50" s="46"/>
      <c r="J50" s="23"/>
      <c r="K50" s="12"/>
    </row>
    <row r="51" spans="2:11" s="18" customFormat="1" ht="22.9" customHeight="1" x14ac:dyDescent="0.2">
      <c r="B51" s="15"/>
      <c r="C51" s="75" t="s">
        <v>44</v>
      </c>
      <c r="D51" s="76"/>
      <c r="E51" s="76"/>
      <c r="F51" s="77">
        <v>12197.79</v>
      </c>
      <c r="G51" s="46"/>
      <c r="H51" s="46"/>
      <c r="I51" s="46"/>
      <c r="J51" s="78"/>
      <c r="K51" s="79"/>
    </row>
    <row r="52" spans="2:11" s="18" customFormat="1" ht="22.9" customHeight="1" x14ac:dyDescent="0.2">
      <c r="B52" s="15"/>
      <c r="C52" s="75" t="s">
        <v>45</v>
      </c>
      <c r="D52" s="76"/>
      <c r="E52" s="76"/>
      <c r="F52" s="77">
        <v>461380.16000000003</v>
      </c>
      <c r="G52" s="46"/>
      <c r="H52" s="46"/>
      <c r="I52" s="46"/>
      <c r="J52" s="78"/>
      <c r="K52" s="79"/>
    </row>
    <row r="53" spans="2:11" ht="22.9" customHeight="1" thickBot="1" x14ac:dyDescent="0.3">
      <c r="B53" s="25"/>
      <c r="C53" s="118" t="s">
        <v>38</v>
      </c>
      <c r="D53" s="121"/>
      <c r="E53" s="80"/>
      <c r="F53" s="81">
        <f>SUM(F51:F52)</f>
        <v>473577.95</v>
      </c>
      <c r="G53" s="46"/>
      <c r="H53" s="46"/>
      <c r="I53" s="46"/>
      <c r="J53" s="78"/>
      <c r="K53" s="12"/>
    </row>
    <row r="54" spans="2:11" ht="22.9" customHeight="1" x14ac:dyDescent="0.2">
      <c r="B54" s="25"/>
      <c r="C54" s="32"/>
      <c r="D54" s="2"/>
      <c r="E54" s="2"/>
      <c r="F54" s="46"/>
      <c r="G54" s="46"/>
      <c r="H54" s="46"/>
      <c r="I54" s="46"/>
      <c r="J54" s="78"/>
      <c r="K54" s="12"/>
    </row>
    <row r="55" spans="2:11" ht="22.9" customHeight="1" x14ac:dyDescent="0.25">
      <c r="B55" s="25"/>
      <c r="C55" s="82" t="s">
        <v>46</v>
      </c>
      <c r="D55" s="83"/>
      <c r="E55" s="83"/>
      <c r="F55" s="84"/>
      <c r="G55" s="84"/>
      <c r="H55" s="84"/>
      <c r="I55" s="85"/>
      <c r="J55" s="78"/>
      <c r="K55" s="12"/>
    </row>
    <row r="56" spans="2:11" ht="22.9" customHeight="1" x14ac:dyDescent="0.2">
      <c r="B56" s="25"/>
      <c r="C56" s="26" t="s">
        <v>47</v>
      </c>
      <c r="D56" s="2"/>
      <c r="E56" s="2"/>
      <c r="F56" s="46"/>
      <c r="G56" s="46"/>
      <c r="H56" s="46"/>
      <c r="I56" s="46"/>
      <c r="J56" s="23"/>
      <c r="K56" s="12"/>
    </row>
    <row r="57" spans="2:11" ht="22.9" customHeight="1" x14ac:dyDescent="0.2">
      <c r="B57" s="25"/>
      <c r="C57" s="86"/>
      <c r="D57" s="87"/>
      <c r="E57" s="87"/>
      <c r="F57" s="87"/>
      <c r="G57" s="87"/>
      <c r="H57" s="87"/>
      <c r="I57" s="87"/>
      <c r="J57" s="88"/>
      <c r="K57" s="12"/>
    </row>
    <row r="58" spans="2:11" ht="22.9" customHeight="1" x14ac:dyDescent="0.2">
      <c r="B58" s="25"/>
      <c r="C58" s="89"/>
      <c r="D58" s="90"/>
      <c r="E58" s="90"/>
      <c r="F58" s="90"/>
      <c r="G58" s="90"/>
      <c r="H58" s="90"/>
      <c r="I58" s="90"/>
      <c r="J58" s="91"/>
      <c r="K58" s="12"/>
    </row>
    <row r="59" spans="2:11" ht="22.9" customHeight="1" x14ac:dyDescent="0.2">
      <c r="B59" s="25"/>
      <c r="C59" s="89"/>
      <c r="D59" s="90"/>
      <c r="E59" s="90"/>
      <c r="F59" s="90"/>
      <c r="G59" s="90"/>
      <c r="H59" s="90"/>
      <c r="I59" s="90"/>
      <c r="J59" s="91"/>
      <c r="K59" s="12"/>
    </row>
    <row r="60" spans="2:11" ht="22.9" customHeight="1" x14ac:dyDescent="0.2">
      <c r="B60" s="25"/>
      <c r="C60" s="92"/>
      <c r="D60" s="93"/>
      <c r="E60" s="93"/>
      <c r="F60" s="93"/>
      <c r="G60" s="93"/>
      <c r="H60" s="93"/>
      <c r="I60" s="93"/>
      <c r="J60" s="94"/>
      <c r="K60" s="12"/>
    </row>
    <row r="61" spans="2:11" ht="22.9" customHeight="1" thickBot="1" x14ac:dyDescent="0.25">
      <c r="B61" s="95"/>
      <c r="C61" s="96"/>
      <c r="D61" s="122"/>
      <c r="E61" s="122"/>
      <c r="F61" s="96"/>
      <c r="G61" s="96"/>
      <c r="H61" s="96"/>
      <c r="I61" s="96"/>
      <c r="J61" s="97"/>
      <c r="K61" s="98"/>
    </row>
    <row r="62" spans="2:11" ht="22.9" customHeight="1" x14ac:dyDescent="0.2">
      <c r="D62" s="10"/>
      <c r="E62" s="10"/>
      <c r="F62" s="11"/>
      <c r="G62" s="11"/>
      <c r="H62" s="11"/>
      <c r="I62" s="11"/>
      <c r="J62" s="11"/>
    </row>
    <row r="63" spans="2:11" ht="12.75" x14ac:dyDescent="0.2">
      <c r="D63" s="10" t="s">
        <v>48</v>
      </c>
      <c r="E63" s="10"/>
      <c r="F63" s="11"/>
      <c r="G63" s="11"/>
      <c r="H63" s="11"/>
      <c r="I63" s="11"/>
      <c r="J63" s="99" t="s">
        <v>49</v>
      </c>
    </row>
    <row r="64" spans="2:11" ht="12.75" x14ac:dyDescent="0.2">
      <c r="D64" s="1" t="s">
        <v>50</v>
      </c>
      <c r="E64" s="10"/>
      <c r="F64" s="11"/>
      <c r="G64" s="11"/>
      <c r="H64" s="11"/>
      <c r="I64" s="11"/>
      <c r="J64" s="11"/>
    </row>
    <row r="65" spans="4:10" ht="12.75" x14ac:dyDescent="0.2">
      <c r="D65" s="1" t="s">
        <v>51</v>
      </c>
      <c r="E65" s="10"/>
      <c r="F65" s="11"/>
      <c r="G65" s="11"/>
      <c r="H65" s="11"/>
      <c r="I65" s="11"/>
      <c r="J65" s="11"/>
    </row>
    <row r="66" spans="4:10" ht="12.75" x14ac:dyDescent="0.2">
      <c r="D66" s="1" t="s">
        <v>52</v>
      </c>
      <c r="E66" s="10"/>
      <c r="F66" s="11"/>
      <c r="G66" s="11"/>
      <c r="H66" s="11"/>
      <c r="I66" s="11"/>
      <c r="J66" s="11"/>
    </row>
    <row r="67" spans="4:10" ht="12.75" x14ac:dyDescent="0.2">
      <c r="D67" s="1" t="s">
        <v>53</v>
      </c>
      <c r="E67" s="10"/>
      <c r="F67" s="11"/>
      <c r="G67" s="11"/>
      <c r="H67" s="11"/>
      <c r="I67" s="11"/>
      <c r="J67" s="11"/>
    </row>
    <row r="68" spans="4:10" ht="22.9" customHeight="1" x14ac:dyDescent="0.2">
      <c r="D68" s="10"/>
      <c r="E68" s="10"/>
      <c r="F68" s="11"/>
      <c r="G68" s="11"/>
      <c r="H68" s="11"/>
      <c r="I68" s="11"/>
      <c r="J68" s="11"/>
    </row>
    <row r="69" spans="4:10" ht="22.9" customHeight="1" x14ac:dyDescent="0.2">
      <c r="D69" s="10"/>
      <c r="E69" s="10"/>
      <c r="F69" s="11"/>
      <c r="G69" s="11"/>
      <c r="H69" s="11"/>
      <c r="I69" s="11"/>
      <c r="J69" s="11"/>
    </row>
    <row r="70" spans="4:10" ht="22.9" customHeight="1" x14ac:dyDescent="0.2">
      <c r="D70" s="10"/>
      <c r="E70" s="10"/>
      <c r="F70" s="11"/>
      <c r="G70" s="11"/>
      <c r="H70" s="11"/>
      <c r="I70" s="11"/>
      <c r="J70" s="11"/>
    </row>
    <row r="71" spans="4:10" ht="22.9" customHeight="1" x14ac:dyDescent="0.2">
      <c r="D71" s="10"/>
      <c r="E71" s="10"/>
      <c r="F71" s="11"/>
      <c r="G71" s="11"/>
      <c r="H71" s="11"/>
      <c r="I71" s="11"/>
      <c r="J71" s="11"/>
    </row>
    <row r="72" spans="4:10" ht="22.9" customHeight="1" x14ac:dyDescent="0.2">
      <c r="F72" s="11"/>
      <c r="G72" s="11"/>
      <c r="H72" s="11"/>
      <c r="I72" s="11"/>
      <c r="J72" s="11"/>
    </row>
  </sheetData>
  <mergeCells count="14">
    <mergeCell ref="D61:E61"/>
    <mergeCell ref="E40:E41"/>
    <mergeCell ref="J6:J7"/>
    <mergeCell ref="E9:J9"/>
    <mergeCell ref="C45:D45"/>
    <mergeCell ref="C50:E50"/>
    <mergeCell ref="C53:D53"/>
    <mergeCell ref="C12:D12"/>
    <mergeCell ref="F36:J36"/>
    <mergeCell ref="C37:D37"/>
    <mergeCell ref="C38:D38"/>
    <mergeCell ref="G40:G41"/>
    <mergeCell ref="H40:H41"/>
    <mergeCell ref="J40:J41"/>
  </mergeCells>
  <pageMargins left="0.31496062992125984" right="0.11811023622047245" top="0.55118110236220474" bottom="0.15748031496062992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Administracion 3</cp:lastModifiedBy>
  <cp:lastPrinted>2018-05-07T14:23:43Z</cp:lastPrinted>
  <dcterms:created xsi:type="dcterms:W3CDTF">2018-05-07T14:20:08Z</dcterms:created>
  <dcterms:modified xsi:type="dcterms:W3CDTF">2018-05-07T14:53:12Z</dcterms:modified>
</cp:coreProperties>
</file>